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definedNames>
    <definedName name="_xlnm._FilterDatabase" localSheetId="0" hidden="1">'1ER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125" i="1" l="1"/>
  <c r="I124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7" i="1"/>
  <c r="I128" i="1"/>
  <c r="I129" i="1"/>
  <c r="I130" i="1"/>
  <c r="I11" i="1"/>
  <c r="L11" i="1" l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38" i="1" l="1"/>
  <c r="I10" i="1"/>
  <c r="I58" i="1"/>
  <c r="C8" i="1"/>
  <c r="I123" i="1"/>
  <c r="E145" i="1"/>
  <c r="I113" i="1"/>
  <c r="I18" i="1"/>
  <c r="I62" i="1"/>
  <c r="I93" i="1"/>
  <c r="I28" i="1"/>
  <c r="I70" i="1"/>
  <c r="I48" i="1"/>
  <c r="I85" i="1"/>
  <c r="I103" i="1"/>
  <c r="E133" i="1"/>
  <c r="E70" i="1"/>
  <c r="E123" i="1"/>
  <c r="E113" i="1"/>
  <c r="G83" i="1"/>
  <c r="E103" i="1"/>
  <c r="D83" i="1"/>
  <c r="C83" i="1"/>
  <c r="E93" i="1"/>
  <c r="F8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9" i="1" l="1"/>
  <c r="J9" i="1"/>
  <c r="K6" i="1" s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<sst xmlns="http://schemas.openxmlformats.org/spreadsheetml/2006/main" count="161" uniqueCount="92">
  <si>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</si>
  <si>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</si>
  <si>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</si>
  <si>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</si>
  <si>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</si>
  <si>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</si>
  <si>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</si>
  <si>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</si>
  <si>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</si>
  <si>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</si>
  <si>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</si>
  <si>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</si>
  <si>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</si>
  <si>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</si>
  <si>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</si>
  <si>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</si>
  <si>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</si>
  <si>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</si>
  <si>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</si>
  <si>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</si>
  <si>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</si>
  <si>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</si>
  <si>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</si>
  <si>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</si>
  <si>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</si>
  <si>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</si>
  <si>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</si>
  <si>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</si>
  <si>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</si>
  <si>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</si>
  <si>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</si>
  <si>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</si>
  <si>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</si>
  <si>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</si>
  <si>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</si>
  <si>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</si>
  <si>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</si>
  <si>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</si>
  <si>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</si>
  <si>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</si>
  <si>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</si>
  <si>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</si>
  <si>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</si>
  <si>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</si>
  <si>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</si>
  <si>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</si>
  <si>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</si>
  <si>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</si>
  <si>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</si>
  <si>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</si>
  <si>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</si>
  <si>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</si>
  <si>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</si>
  <si>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</si>
  <si>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</si>
  <si>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</si>
  <si>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</si>
  <si>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</si>
  <si>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</si>
  <si>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</si>
  <si>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</si>
  <si>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</si>
  <si>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</si>
  <si>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</si>
  <si>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</si>
  <si>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</si>
  <si>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</si>
  <si>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</si>
  <si>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</si>
  <si>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</si>
  <si>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</si>
  <si>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</si>
  <si>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</si>
  <si>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</si>
  <si>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</si>
  <si>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</si>
  <si>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</si>
  <si>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</si>
  <si>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</si>
  <si>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</si>
  <si>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</si>
  <si>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</si>
  <si>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</si>
  <si>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</si>
  <si>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</si>
  <si>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</si>
  <si>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</si>
  <si>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</si>
  <si>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</si>
  <si>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</si>
  <si>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A PARTIR DE LA 83 ETIQUETADO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</si>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</sst>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G88" sqref="G88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0" width="11.7109375" hidden="1" customWidth="1"/>
    <col min="11" max="11" width="12.28515625" hidden="1" customWidth="1"/>
    <col min="12" max="12" width="11.7109375" hidden="1" customWidth="1"/>
    <col min="13" max="24" width="0" hidden="1" customWidth="1"/>
  </cols>
  <sheetData>
    <row r="1" spans="1:12" x14ac:dyDescent="0.25">
      <c r="A1" s="30" t="s">
        <v>1</v>
      </c>
      <c r="B1" s="31"/>
      <c r="C1" s="31"/>
      <c r="D1" s="31"/>
      <c r="E1" s="31"/>
      <c r="F1" s="31"/>
      <c r="G1" s="31"/>
      <c r="H1" s="32"/>
    </row>
    <row r="2" spans="1:12" x14ac:dyDescent="0.25">
      <c r="A2" s="33" t="s">
        <v>4</v>
      </c>
      <c r="B2" s="34"/>
      <c r="C2" s="34"/>
      <c r="D2" s="34"/>
      <c r="E2" s="34"/>
      <c r="F2" s="34"/>
      <c r="G2" s="34"/>
      <c r="H2" s="35"/>
    </row>
    <row r="3" spans="1:12" s="5" customFormat="1" x14ac:dyDescent="0.25">
      <c r="A3" s="33" t="s">
        <v>5</v>
      </c>
      <c r="B3" s="34"/>
      <c r="C3" s="34"/>
      <c r="D3" s="34"/>
      <c r="E3" s="34"/>
      <c r="F3" s="34"/>
      <c r="G3" s="34"/>
      <c r="H3" s="35"/>
    </row>
    <row r="4" spans="1:12" x14ac:dyDescent="0.25">
      <c r="A4" s="33" t="s">
        <v>91</v>
      </c>
      <c r="B4" s="34"/>
      <c r="C4" s="34"/>
      <c r="D4" s="34"/>
      <c r="E4" s="34"/>
      <c r="F4" s="34"/>
      <c r="G4" s="34"/>
      <c r="H4" s="35"/>
    </row>
    <row r="5" spans="1:12" ht="15.75" thickBot="1" x14ac:dyDescent="0.3">
      <c r="A5" s="36" t="s">
        <v>0</v>
      </c>
      <c r="B5" s="37"/>
      <c r="C5" s="37"/>
      <c r="D5" s="37"/>
      <c r="E5" s="37"/>
      <c r="F5" s="37"/>
      <c r="G5" s="37"/>
      <c r="H5" s="38"/>
      <c r="K5">
        <v>4730675.6100000003</v>
      </c>
    </row>
    <row r="6" spans="1:12" s="2" customFormat="1" ht="15.75" thickBot="1" x14ac:dyDescent="0.3">
      <c r="A6" s="28" t="s">
        <v>2</v>
      </c>
      <c r="B6" s="28"/>
      <c r="C6" s="39" t="s">
        <v>6</v>
      </c>
      <c r="D6" s="40"/>
      <c r="E6" s="40"/>
      <c r="F6" s="40"/>
      <c r="G6" s="41"/>
      <c r="H6" s="42" t="s">
        <v>7</v>
      </c>
      <c r="K6" s="27">
        <f>+K5-J9</f>
        <v>4213158.8400000008</v>
      </c>
    </row>
    <row r="7" spans="1:12" ht="30.75" thickBot="1" x14ac:dyDescent="0.3">
      <c r="A7" s="29"/>
      <c r="B7" s="29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3"/>
      <c r="J7" s="25">
        <v>1116442</v>
      </c>
      <c r="L7" s="25">
        <f>+J7-1088924.3</f>
        <v>27517.699999999953</v>
      </c>
    </row>
    <row r="8" spans="1:12" x14ac:dyDescent="0.25">
      <c r="A8" s="44" t="s">
        <v>12</v>
      </c>
      <c r="B8" s="45"/>
      <c r="C8" s="22">
        <f t="shared" ref="C8:H8" si="0">SUM(C10,C18,C28,C38,C48,C58,C62,C70,C74)</f>
        <v>47010070</v>
      </c>
      <c r="D8" s="22">
        <f t="shared" si="0"/>
        <v>299074.77</v>
      </c>
      <c r="E8" s="22">
        <f t="shared" si="0"/>
        <v>47309144.770000003</v>
      </c>
      <c r="F8" s="22">
        <f t="shared" si="0"/>
        <v>8359875.5099999998</v>
      </c>
      <c r="G8" s="22">
        <f t="shared" si="0"/>
        <v>7842358.7400000002</v>
      </c>
      <c r="H8" s="22">
        <f t="shared" si="0"/>
        <v>38949269.25999999</v>
      </c>
      <c r="J8" t="s">
        <v>90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J9" s="25">
        <f>+F8-G8</f>
        <v>517516.76999999955</v>
      </c>
      <c r="K9" s="25">
        <f>+F83-G83</f>
        <v>8663.5</v>
      </c>
    </row>
    <row r="10" spans="1:12" x14ac:dyDescent="0.25">
      <c r="A10" s="46" t="s">
        <v>13</v>
      </c>
      <c r="B10" s="47"/>
      <c r="C10" s="23">
        <f>SUM(C11:C17)</f>
        <v>24813383</v>
      </c>
      <c r="D10" s="23">
        <f t="shared" ref="D10:G10" si="1">SUM(D11:D17)</f>
        <v>0</v>
      </c>
      <c r="E10" s="23">
        <f t="shared" si="1"/>
        <v>24813383</v>
      </c>
      <c r="F10" s="23">
        <f t="shared" si="1"/>
        <v>5393771.5</v>
      </c>
      <c r="G10" s="23">
        <f t="shared" si="1"/>
        <v>4884172</v>
      </c>
      <c r="H10" s="23">
        <f>SUM(H11:H17)</f>
        <v>19419611.5</v>
      </c>
      <c r="I10" s="25">
        <f>+F10-G10</f>
        <v>509599.5</v>
      </c>
    </row>
    <row r="11" spans="1:12" x14ac:dyDescent="0.25">
      <c r="A11" s="9"/>
      <c r="B11" s="10" t="s">
        <v>14</v>
      </c>
      <c r="C11" s="11">
        <v>19679861</v>
      </c>
      <c r="D11" s="11">
        <v>0</v>
      </c>
      <c r="E11" s="19">
        <f>+D11+C11</f>
        <v>19679861</v>
      </c>
      <c r="F11" s="11">
        <v>4937581.5</v>
      </c>
      <c r="G11" s="11">
        <v>4740054.5</v>
      </c>
      <c r="H11" s="19">
        <f>+E11-F11</f>
        <v>14742279.5</v>
      </c>
      <c r="I11" s="26">
        <f>+F11-G11</f>
        <v>197527</v>
      </c>
      <c r="K11" s="25">
        <v>1412951</v>
      </c>
      <c r="L11" s="25">
        <f>+I11+I13-K11</f>
        <v>-903351.5</v>
      </c>
    </row>
    <row r="12" spans="1:12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  <c r="I12" s="26">
        <f t="shared" ref="I12:I75" si="4">+F12-G12</f>
        <v>0</v>
      </c>
    </row>
    <row r="13" spans="1:12" x14ac:dyDescent="0.25">
      <c r="A13" s="9"/>
      <c r="B13" s="10" t="s">
        <v>16</v>
      </c>
      <c r="C13" s="11">
        <v>5133522</v>
      </c>
      <c r="D13" s="11">
        <v>0</v>
      </c>
      <c r="E13" s="19">
        <f t="shared" si="2"/>
        <v>5133522</v>
      </c>
      <c r="F13" s="11">
        <v>456190</v>
      </c>
      <c r="G13" s="11">
        <v>144117.5</v>
      </c>
      <c r="H13" s="19">
        <f t="shared" si="3"/>
        <v>4677332</v>
      </c>
      <c r="I13" s="26">
        <f t="shared" si="4"/>
        <v>312072.5</v>
      </c>
    </row>
    <row r="14" spans="1:12" x14ac:dyDescent="0.25">
      <c r="A14" s="9"/>
      <c r="B14" s="10" t="s">
        <v>17</v>
      </c>
      <c r="C14" s="11">
        <v>0</v>
      </c>
      <c r="D14" s="11">
        <v>0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  <c r="I14" s="25">
        <f t="shared" si="4"/>
        <v>0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9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</row>
    <row r="18" spans="1:9" x14ac:dyDescent="0.25">
      <c r="A18" s="46" t="s">
        <v>21</v>
      </c>
      <c r="B18" s="47"/>
      <c r="C18" s="23">
        <f t="shared" ref="C18:G18" si="5">SUM(C19:C27)</f>
        <v>4594852</v>
      </c>
      <c r="D18" s="23">
        <f t="shared" si="5"/>
        <v>260840.99</v>
      </c>
      <c r="E18" s="23">
        <f t="shared" si="5"/>
        <v>4855692.9899999993</v>
      </c>
      <c r="F18" s="23">
        <f t="shared" si="5"/>
        <v>480927.83999999997</v>
      </c>
      <c r="G18" s="23">
        <f t="shared" si="5"/>
        <v>480927.82</v>
      </c>
      <c r="H18" s="23">
        <f>SUM(H19:H27)</f>
        <v>4374765.1499999994</v>
      </c>
      <c r="I18" s="25">
        <f t="shared" si="4"/>
        <v>1.9999999960418791E-2</v>
      </c>
    </row>
    <row r="19" spans="1:9" x14ac:dyDescent="0.25">
      <c r="A19" s="9"/>
      <c r="B19" s="10" t="s">
        <v>22</v>
      </c>
      <c r="C19" s="11">
        <v>2188672</v>
      </c>
      <c r="D19" s="11">
        <v>185293.21</v>
      </c>
      <c r="E19" s="19">
        <f>+D19+C19</f>
        <v>2373965.21</v>
      </c>
      <c r="F19" s="11">
        <v>197711.93</v>
      </c>
      <c r="G19" s="11">
        <v>197711.91</v>
      </c>
      <c r="H19" s="19">
        <f t="shared" si="3"/>
        <v>2176253.2799999998</v>
      </c>
      <c r="I19" s="25">
        <f t="shared" si="4"/>
        <v>1.9999999989522621E-2</v>
      </c>
    </row>
    <row r="20" spans="1:9" x14ac:dyDescent="0.25">
      <c r="A20" s="9"/>
      <c r="B20" s="10" t="s">
        <v>23</v>
      </c>
      <c r="C20" s="11">
        <v>113301</v>
      </c>
      <c r="D20" s="11">
        <v>498</v>
      </c>
      <c r="E20" s="19">
        <f t="shared" ref="E20:E57" si="6">+D20+C20</f>
        <v>113799</v>
      </c>
      <c r="F20" s="11">
        <v>17168.650000000001</v>
      </c>
      <c r="G20" s="11">
        <v>17168.650000000001</v>
      </c>
      <c r="H20" s="19">
        <f t="shared" si="3"/>
        <v>96630.35</v>
      </c>
      <c r="I20" s="25">
        <f t="shared" si="4"/>
        <v>0</v>
      </c>
    </row>
    <row r="21" spans="1:9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  <c r="I21" s="25">
        <f t="shared" si="4"/>
        <v>0</v>
      </c>
    </row>
    <row r="22" spans="1:9" x14ac:dyDescent="0.25">
      <c r="A22" s="9"/>
      <c r="B22" s="10" t="s">
        <v>25</v>
      </c>
      <c r="C22" s="11">
        <v>735898</v>
      </c>
      <c r="D22" s="11">
        <v>35177.1</v>
      </c>
      <c r="E22" s="19">
        <f>+D22+C22</f>
        <v>771075.1</v>
      </c>
      <c r="F22" s="11">
        <v>97014.34</v>
      </c>
      <c r="G22" s="11">
        <v>97014.34</v>
      </c>
      <c r="H22" s="19">
        <f t="shared" si="3"/>
        <v>674060.76</v>
      </c>
      <c r="I22" s="25">
        <f t="shared" si="4"/>
        <v>0</v>
      </c>
    </row>
    <row r="23" spans="1:9" x14ac:dyDescent="0.25">
      <c r="A23" s="9"/>
      <c r="B23" s="10" t="s">
        <v>26</v>
      </c>
      <c r="C23" s="11">
        <v>46103</v>
      </c>
      <c r="D23" s="11">
        <v>10330.959999999999</v>
      </c>
      <c r="E23" s="19">
        <f t="shared" si="6"/>
        <v>56433.96</v>
      </c>
      <c r="F23" s="11">
        <v>13754.46</v>
      </c>
      <c r="G23" s="11">
        <v>13754.46</v>
      </c>
      <c r="H23" s="19">
        <f t="shared" si="3"/>
        <v>42679.5</v>
      </c>
      <c r="I23" s="25">
        <f t="shared" si="4"/>
        <v>0</v>
      </c>
    </row>
    <row r="24" spans="1:9" x14ac:dyDescent="0.25">
      <c r="A24" s="9"/>
      <c r="B24" s="10" t="s">
        <v>27</v>
      </c>
      <c r="C24" s="11">
        <v>780000</v>
      </c>
      <c r="D24" s="11">
        <v>0</v>
      </c>
      <c r="E24" s="19">
        <f t="shared" si="6"/>
        <v>780000</v>
      </c>
      <c r="F24" s="11">
        <v>101677.62</v>
      </c>
      <c r="G24" s="11">
        <v>101677.62</v>
      </c>
      <c r="H24" s="19">
        <f t="shared" si="3"/>
        <v>678322.38</v>
      </c>
      <c r="I24" s="26">
        <f t="shared" si="4"/>
        <v>0</v>
      </c>
    </row>
    <row r="25" spans="1:9" x14ac:dyDescent="0.25">
      <c r="A25" s="9"/>
      <c r="B25" s="10" t="s">
        <v>28</v>
      </c>
      <c r="C25" s="11">
        <v>194095</v>
      </c>
      <c r="D25" s="11">
        <v>0</v>
      </c>
      <c r="E25" s="19">
        <f t="shared" si="6"/>
        <v>194095</v>
      </c>
      <c r="F25" s="11">
        <v>7325.1</v>
      </c>
      <c r="G25" s="11">
        <v>7325.1</v>
      </c>
      <c r="H25" s="19">
        <f t="shared" si="3"/>
        <v>186769.9</v>
      </c>
      <c r="I25" s="25">
        <f t="shared" si="4"/>
        <v>0</v>
      </c>
    </row>
    <row r="26" spans="1:9" x14ac:dyDescent="0.25">
      <c r="A26" s="9"/>
      <c r="B26" s="10" t="s">
        <v>29</v>
      </c>
      <c r="C26" s="11">
        <v>0</v>
      </c>
      <c r="D26" s="11">
        <v>0</v>
      </c>
      <c r="E26" s="19">
        <f t="shared" si="6"/>
        <v>0</v>
      </c>
      <c r="F26" s="11">
        <v>0</v>
      </c>
      <c r="G26" s="11">
        <v>0</v>
      </c>
      <c r="H26" s="19">
        <f t="shared" si="3"/>
        <v>0</v>
      </c>
      <c r="I26" s="25">
        <f t="shared" si="4"/>
        <v>0</v>
      </c>
    </row>
    <row r="27" spans="1:9" x14ac:dyDescent="0.25">
      <c r="A27" s="9"/>
      <c r="B27" s="10" t="s">
        <v>30</v>
      </c>
      <c r="C27" s="11">
        <v>536783</v>
      </c>
      <c r="D27" s="11">
        <v>29541.72</v>
      </c>
      <c r="E27" s="19">
        <f t="shared" si="6"/>
        <v>566324.72</v>
      </c>
      <c r="F27" s="11">
        <v>46275.74</v>
      </c>
      <c r="G27" s="11">
        <v>46275.74</v>
      </c>
      <c r="H27" s="19">
        <f t="shared" si="3"/>
        <v>520048.98</v>
      </c>
      <c r="I27" s="25">
        <f t="shared" si="4"/>
        <v>0</v>
      </c>
    </row>
    <row r="28" spans="1:9" x14ac:dyDescent="0.25">
      <c r="A28" s="46" t="s">
        <v>31</v>
      </c>
      <c r="B28" s="47"/>
      <c r="C28" s="23">
        <f t="shared" ref="C28:H28" si="7">SUM(C29:C37)</f>
        <v>13929152</v>
      </c>
      <c r="D28" s="23">
        <f t="shared" si="7"/>
        <v>-1231.5999999999913</v>
      </c>
      <c r="E28" s="23">
        <f t="shared" si="7"/>
        <v>13927920.400000002</v>
      </c>
      <c r="F28" s="23">
        <f t="shared" si="7"/>
        <v>2200478.9500000002</v>
      </c>
      <c r="G28" s="23">
        <f t="shared" si="7"/>
        <v>2192561.7000000002</v>
      </c>
      <c r="H28" s="23">
        <f t="shared" si="7"/>
        <v>11727441.449999999</v>
      </c>
      <c r="I28" s="25">
        <f t="shared" si="4"/>
        <v>7917.25</v>
      </c>
    </row>
    <row r="29" spans="1:9" x14ac:dyDescent="0.25">
      <c r="A29" s="9"/>
      <c r="B29" s="10" t="s">
        <v>32</v>
      </c>
      <c r="C29" s="11">
        <v>1749348</v>
      </c>
      <c r="D29" s="11">
        <v>0</v>
      </c>
      <c r="E29" s="19">
        <f t="shared" si="6"/>
        <v>1749348</v>
      </c>
      <c r="F29" s="11">
        <v>390798.83</v>
      </c>
      <c r="G29" s="11">
        <v>390798.83</v>
      </c>
      <c r="H29" s="19">
        <f t="shared" si="3"/>
        <v>1358549.17</v>
      </c>
      <c r="I29" s="25">
        <f t="shared" si="4"/>
        <v>0</v>
      </c>
    </row>
    <row r="30" spans="1:9" x14ac:dyDescent="0.25">
      <c r="A30" s="9"/>
      <c r="B30" s="10" t="s">
        <v>33</v>
      </c>
      <c r="C30" s="11">
        <v>657394</v>
      </c>
      <c r="D30" s="11">
        <v>30057.19</v>
      </c>
      <c r="E30" s="19">
        <f t="shared" si="6"/>
        <v>687451.19</v>
      </c>
      <c r="F30" s="11">
        <v>50248.51</v>
      </c>
      <c r="G30" s="11">
        <v>50248.51</v>
      </c>
      <c r="H30" s="19">
        <f t="shared" si="3"/>
        <v>637202.67999999993</v>
      </c>
      <c r="I30" s="25">
        <f t="shared" si="4"/>
        <v>0</v>
      </c>
    </row>
    <row r="31" spans="1:9" x14ac:dyDescent="0.25">
      <c r="A31" s="9"/>
      <c r="B31" s="10" t="s">
        <v>34</v>
      </c>
      <c r="C31" s="11">
        <v>3683837</v>
      </c>
      <c r="D31" s="11">
        <v>41020.769999999997</v>
      </c>
      <c r="E31" s="19">
        <f t="shared" si="6"/>
        <v>3724857.77</v>
      </c>
      <c r="F31" s="11">
        <v>656909.97</v>
      </c>
      <c r="G31" s="11">
        <v>648992.75</v>
      </c>
      <c r="H31" s="19">
        <f t="shared" si="3"/>
        <v>3067947.8</v>
      </c>
      <c r="I31" s="26">
        <f t="shared" si="4"/>
        <v>7917.2199999999721</v>
      </c>
    </row>
    <row r="32" spans="1:9" x14ac:dyDescent="0.25">
      <c r="A32" s="9"/>
      <c r="B32" s="10" t="s">
        <v>35</v>
      </c>
      <c r="C32" s="11">
        <v>680250</v>
      </c>
      <c r="D32" s="11">
        <v>0</v>
      </c>
      <c r="E32" s="19">
        <f t="shared" si="6"/>
        <v>680250</v>
      </c>
      <c r="F32" s="11">
        <v>41258.370000000003</v>
      </c>
      <c r="G32" s="11">
        <v>41258.370000000003</v>
      </c>
      <c r="H32" s="19">
        <f t="shared" si="3"/>
        <v>638991.63</v>
      </c>
      <c r="I32" s="25">
        <f t="shared" si="4"/>
        <v>0</v>
      </c>
    </row>
    <row r="33" spans="1:9" x14ac:dyDescent="0.25">
      <c r="A33" s="9"/>
      <c r="B33" s="10" t="s">
        <v>36</v>
      </c>
      <c r="C33" s="11">
        <v>2367194</v>
      </c>
      <c r="D33" s="11">
        <v>0</v>
      </c>
      <c r="E33" s="19">
        <f t="shared" si="6"/>
        <v>2367194</v>
      </c>
      <c r="F33" s="11">
        <v>425079.66</v>
      </c>
      <c r="G33" s="11">
        <v>425079.63</v>
      </c>
      <c r="H33" s="19">
        <f t="shared" si="3"/>
        <v>1942114.34</v>
      </c>
      <c r="I33" s="25">
        <f t="shared" si="4"/>
        <v>2.9999999969732016E-2</v>
      </c>
    </row>
    <row r="34" spans="1:9" x14ac:dyDescent="0.25">
      <c r="A34" s="9"/>
      <c r="B34" s="10" t="s">
        <v>37</v>
      </c>
      <c r="C34" s="11">
        <v>422375</v>
      </c>
      <c r="D34" s="11">
        <v>4480.71</v>
      </c>
      <c r="E34" s="19">
        <f t="shared" si="6"/>
        <v>426855.71</v>
      </c>
      <c r="F34" s="11">
        <v>14207.31</v>
      </c>
      <c r="G34" s="11">
        <v>14207.31</v>
      </c>
      <c r="H34" s="19">
        <f t="shared" si="3"/>
        <v>412648.4</v>
      </c>
      <c r="I34" s="25">
        <f t="shared" si="4"/>
        <v>0</v>
      </c>
    </row>
    <row r="35" spans="1:9" x14ac:dyDescent="0.25">
      <c r="A35" s="9"/>
      <c r="B35" s="10" t="s">
        <v>38</v>
      </c>
      <c r="C35" s="11">
        <v>319566</v>
      </c>
      <c r="D35" s="11">
        <v>22570.75</v>
      </c>
      <c r="E35" s="19">
        <f t="shared" si="6"/>
        <v>342136.75</v>
      </c>
      <c r="F35" s="11">
        <v>35868.47</v>
      </c>
      <c r="G35" s="11">
        <v>35868.47</v>
      </c>
      <c r="H35" s="19">
        <f t="shared" si="3"/>
        <v>306268.28000000003</v>
      </c>
      <c r="I35" s="25">
        <f t="shared" si="4"/>
        <v>0</v>
      </c>
    </row>
    <row r="36" spans="1:9" x14ac:dyDescent="0.25">
      <c r="A36" s="9"/>
      <c r="B36" s="10" t="s">
        <v>39</v>
      </c>
      <c r="C36" s="11">
        <v>292086</v>
      </c>
      <c r="D36" s="11">
        <v>8401.6299999999992</v>
      </c>
      <c r="E36" s="19">
        <f t="shared" si="6"/>
        <v>300487.63</v>
      </c>
      <c r="F36" s="11">
        <v>16823.03</v>
      </c>
      <c r="G36" s="11">
        <v>16823.03</v>
      </c>
      <c r="H36" s="19">
        <f t="shared" si="3"/>
        <v>283664.59999999998</v>
      </c>
      <c r="I36" s="26">
        <f t="shared" si="4"/>
        <v>0</v>
      </c>
    </row>
    <row r="37" spans="1:9" x14ac:dyDescent="0.25">
      <c r="A37" s="9"/>
      <c r="B37" s="10" t="s">
        <v>40</v>
      </c>
      <c r="C37" s="11">
        <v>3757102</v>
      </c>
      <c r="D37" s="11">
        <v>-107762.65</v>
      </c>
      <c r="E37" s="19">
        <f t="shared" si="6"/>
        <v>3649339.35</v>
      </c>
      <c r="F37" s="11">
        <v>569284.80000000005</v>
      </c>
      <c r="G37" s="11">
        <v>569284.80000000005</v>
      </c>
      <c r="H37" s="19">
        <f t="shared" si="3"/>
        <v>3080054.55</v>
      </c>
      <c r="I37" s="25">
        <f t="shared" si="4"/>
        <v>0</v>
      </c>
    </row>
    <row r="38" spans="1:9" x14ac:dyDescent="0.25">
      <c r="A38" s="46" t="s">
        <v>41</v>
      </c>
      <c r="B38" s="47"/>
      <c r="C38" s="23">
        <f t="shared" ref="C38:H38" si="8">SUM(C39:C47)</f>
        <v>617430</v>
      </c>
      <c r="D38" s="23">
        <f t="shared" si="8"/>
        <v>39465.379999999997</v>
      </c>
      <c r="E38" s="23">
        <f t="shared" si="8"/>
        <v>656895.38</v>
      </c>
      <c r="F38" s="23">
        <f t="shared" si="8"/>
        <v>273851.21999999997</v>
      </c>
      <c r="G38" s="23">
        <f t="shared" si="8"/>
        <v>273851.21999999997</v>
      </c>
      <c r="H38" s="23">
        <f t="shared" si="8"/>
        <v>383044.16000000003</v>
      </c>
      <c r="I38" s="25">
        <f t="shared" si="4"/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5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5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5">
        <f t="shared" si="4"/>
        <v>0</v>
      </c>
    </row>
    <row r="42" spans="1:9" x14ac:dyDescent="0.25">
      <c r="A42" s="9"/>
      <c r="B42" s="10" t="s">
        <v>45</v>
      </c>
      <c r="C42" s="11">
        <v>617430</v>
      </c>
      <c r="D42" s="11">
        <v>39465.379999999997</v>
      </c>
      <c r="E42" s="19">
        <f t="shared" si="6"/>
        <v>656895.38</v>
      </c>
      <c r="F42" s="11">
        <v>273851.21999999997</v>
      </c>
      <c r="G42" s="11">
        <v>273851.21999999997</v>
      </c>
      <c r="H42" s="19">
        <f t="shared" si="3"/>
        <v>383044.16000000003</v>
      </c>
      <c r="I42" s="25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5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5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5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5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5">
        <f t="shared" si="4"/>
        <v>0</v>
      </c>
    </row>
    <row r="48" spans="1:9" x14ac:dyDescent="0.25">
      <c r="A48" s="46" t="s">
        <v>51</v>
      </c>
      <c r="B48" s="47"/>
      <c r="C48" s="23">
        <f t="shared" ref="C48:H48" si="9">SUM(C49:C57)</f>
        <v>3055253</v>
      </c>
      <c r="D48" s="23">
        <f t="shared" si="9"/>
        <v>0</v>
      </c>
      <c r="E48" s="23">
        <f t="shared" si="9"/>
        <v>3055253</v>
      </c>
      <c r="F48" s="23">
        <f t="shared" si="9"/>
        <v>10846</v>
      </c>
      <c r="G48" s="23">
        <f t="shared" si="9"/>
        <v>10846</v>
      </c>
      <c r="H48" s="23">
        <f t="shared" si="9"/>
        <v>3044407</v>
      </c>
      <c r="I48" s="25">
        <f t="shared" si="4"/>
        <v>0</v>
      </c>
    </row>
    <row r="49" spans="1:9" x14ac:dyDescent="0.25">
      <c r="A49" s="9"/>
      <c r="B49" s="10" t="s">
        <v>52</v>
      </c>
      <c r="C49" s="11">
        <v>1646154</v>
      </c>
      <c r="D49" s="11">
        <v>0</v>
      </c>
      <c r="E49" s="19">
        <f t="shared" si="6"/>
        <v>1646154</v>
      </c>
      <c r="F49" s="11">
        <v>10846</v>
      </c>
      <c r="G49" s="11">
        <v>10846</v>
      </c>
      <c r="H49" s="19">
        <f t="shared" si="3"/>
        <v>1635308</v>
      </c>
      <c r="I49" s="25">
        <f t="shared" si="4"/>
        <v>0</v>
      </c>
    </row>
    <row r="50" spans="1:9" x14ac:dyDescent="0.25">
      <c r="A50" s="9"/>
      <c r="B50" s="10" t="s">
        <v>53</v>
      </c>
      <c r="C50" s="11">
        <v>109099</v>
      </c>
      <c r="D50" s="11">
        <v>0</v>
      </c>
      <c r="E50" s="19">
        <f t="shared" si="6"/>
        <v>109099</v>
      </c>
      <c r="F50" s="11">
        <v>0</v>
      </c>
      <c r="G50" s="11">
        <v>0</v>
      </c>
      <c r="H50" s="19">
        <f t="shared" si="3"/>
        <v>109099</v>
      </c>
      <c r="I50" s="25">
        <f t="shared" si="4"/>
        <v>0</v>
      </c>
    </row>
    <row r="51" spans="1:9" x14ac:dyDescent="0.25">
      <c r="A51" s="9"/>
      <c r="B51" s="10" t="s">
        <v>54</v>
      </c>
      <c r="C51" s="11">
        <v>0</v>
      </c>
      <c r="D51" s="11">
        <v>0</v>
      </c>
      <c r="E51" s="19">
        <f t="shared" si="6"/>
        <v>0</v>
      </c>
      <c r="F51" s="11">
        <v>0</v>
      </c>
      <c r="G51" s="11">
        <v>0</v>
      </c>
      <c r="H51" s="19">
        <f t="shared" si="3"/>
        <v>0</v>
      </c>
      <c r="I51" s="25">
        <f t="shared" si="4"/>
        <v>0</v>
      </c>
    </row>
    <row r="52" spans="1:9" x14ac:dyDescent="0.25">
      <c r="A52" s="9"/>
      <c r="B52" s="10" t="s">
        <v>55</v>
      </c>
      <c r="C52" s="11">
        <v>1300000</v>
      </c>
      <c r="D52" s="11">
        <v>0</v>
      </c>
      <c r="E52" s="19">
        <f t="shared" si="6"/>
        <v>1300000</v>
      </c>
      <c r="F52" s="11">
        <v>0</v>
      </c>
      <c r="G52" s="11">
        <v>0</v>
      </c>
      <c r="H52" s="19">
        <f t="shared" si="3"/>
        <v>1300000</v>
      </c>
      <c r="I52" s="25">
        <f t="shared" si="4"/>
        <v>0</v>
      </c>
    </row>
    <row r="53" spans="1:9" x14ac:dyDescent="0.25">
      <c r="A53" s="9"/>
      <c r="B53" s="10" t="s">
        <v>56</v>
      </c>
      <c r="C53" s="11">
        <v>0</v>
      </c>
      <c r="D53" s="11">
        <v>0</v>
      </c>
      <c r="E53" s="19">
        <f t="shared" si="6"/>
        <v>0</v>
      </c>
      <c r="F53" s="11">
        <v>0</v>
      </c>
      <c r="G53" s="11">
        <v>0</v>
      </c>
      <c r="H53" s="19">
        <f t="shared" si="3"/>
        <v>0</v>
      </c>
      <c r="I53" s="25">
        <f t="shared" si="4"/>
        <v>0</v>
      </c>
    </row>
    <row r="54" spans="1:9" x14ac:dyDescent="0.25">
      <c r="A54" s="9"/>
      <c r="B54" s="10" t="s">
        <v>57</v>
      </c>
      <c r="C54" s="11">
        <v>0</v>
      </c>
      <c r="D54" s="11">
        <v>0</v>
      </c>
      <c r="E54" s="19">
        <f t="shared" si="6"/>
        <v>0</v>
      </c>
      <c r="F54" s="11">
        <v>0</v>
      </c>
      <c r="G54" s="11">
        <v>0</v>
      </c>
      <c r="H54" s="19">
        <f t="shared" si="3"/>
        <v>0</v>
      </c>
      <c r="I54" s="25">
        <f t="shared" si="4"/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5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5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5">
        <f t="shared" si="4"/>
        <v>0</v>
      </c>
    </row>
    <row r="58" spans="1:9" x14ac:dyDescent="0.25">
      <c r="A58" s="46" t="s">
        <v>61</v>
      </c>
      <c r="B58" s="47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5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5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5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5">
        <f t="shared" si="4"/>
        <v>0</v>
      </c>
    </row>
    <row r="62" spans="1:9" x14ac:dyDescent="0.25">
      <c r="A62" s="46" t="s">
        <v>65</v>
      </c>
      <c r="B62" s="47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5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5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5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5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5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5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5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5">
        <f t="shared" si="4"/>
        <v>0</v>
      </c>
    </row>
    <row r="70" spans="1:9" x14ac:dyDescent="0.25">
      <c r="A70" s="46" t="s">
        <v>73</v>
      </c>
      <c r="B70" s="47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5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5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5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5">
        <f t="shared" si="4"/>
        <v>0</v>
      </c>
    </row>
    <row r="74" spans="1:9" x14ac:dyDescent="0.25">
      <c r="A74" s="46" t="s">
        <v>77</v>
      </c>
      <c r="B74" s="47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5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5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5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5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5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5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5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5">
        <f t="shared" si="18"/>
        <v>0</v>
      </c>
    </row>
    <row r="82" spans="1:9" x14ac:dyDescent="0.25">
      <c r="A82" s="48"/>
      <c r="B82" s="49"/>
      <c r="C82" s="8"/>
      <c r="D82" s="8"/>
      <c r="E82" s="19"/>
      <c r="F82" s="8"/>
      <c r="G82" s="8"/>
      <c r="H82" s="8"/>
      <c r="I82" s="25">
        <f t="shared" si="18"/>
        <v>0</v>
      </c>
    </row>
    <row r="83" spans="1:9" x14ac:dyDescent="0.25">
      <c r="A83" s="46" t="s">
        <v>85</v>
      </c>
      <c r="B83" s="47"/>
      <c r="C83" s="23">
        <f t="shared" ref="C83:H83" si="19">SUM(C85,C93,C103,C113,C123,C133,C137,C145,C149)</f>
        <v>26055561</v>
      </c>
      <c r="D83" s="23">
        <f t="shared" si="19"/>
        <v>604989.49</v>
      </c>
      <c r="E83" s="23">
        <f t="shared" si="19"/>
        <v>26660550.489999998</v>
      </c>
      <c r="F83" s="23">
        <f t="shared" si="19"/>
        <v>6042109.3100000005</v>
      </c>
      <c r="G83" s="23">
        <f t="shared" si="19"/>
        <v>6033445.8100000005</v>
      </c>
      <c r="H83" s="23">
        <f t="shared" si="19"/>
        <v>20618441.18</v>
      </c>
      <c r="I83" s="25">
        <f t="shared" si="18"/>
        <v>8663.5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5">
        <f t="shared" si="18"/>
        <v>0</v>
      </c>
    </row>
    <row r="85" spans="1:9" x14ac:dyDescent="0.25">
      <c r="A85" s="46" t="s">
        <v>13</v>
      </c>
      <c r="B85" s="47"/>
      <c r="C85" s="23">
        <f t="shared" ref="C85:H85" si="20">SUM(C86:C92)</f>
        <v>23353628</v>
      </c>
      <c r="D85" s="23">
        <f t="shared" si="20"/>
        <v>0</v>
      </c>
      <c r="E85" s="23">
        <f t="shared" si="20"/>
        <v>23353628</v>
      </c>
      <c r="F85" s="23">
        <f t="shared" si="20"/>
        <v>5393771.5</v>
      </c>
      <c r="G85" s="23">
        <f t="shared" si="20"/>
        <v>5385108</v>
      </c>
      <c r="H85" s="23">
        <f t="shared" si="20"/>
        <v>17959856.5</v>
      </c>
      <c r="I85" s="25">
        <f t="shared" si="18"/>
        <v>8663.5</v>
      </c>
    </row>
    <row r="86" spans="1:9" x14ac:dyDescent="0.25">
      <c r="A86" s="9"/>
      <c r="B86" s="10" t="s">
        <v>14</v>
      </c>
      <c r="C86" s="16">
        <v>19679861</v>
      </c>
      <c r="D86" s="16">
        <v>0</v>
      </c>
      <c r="E86" s="19">
        <f t="shared" ref="E86:E92" si="21">SUM(C86,D86)</f>
        <v>19679861</v>
      </c>
      <c r="F86" s="16">
        <v>4937581.5</v>
      </c>
      <c r="G86" s="16">
        <v>4937581.5</v>
      </c>
      <c r="H86" s="19">
        <f t="shared" ref="H86:H102" si="22">SUM(E86-F86)</f>
        <v>14742279.5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5">
        <f t="shared" si="18"/>
        <v>0</v>
      </c>
    </row>
    <row r="88" spans="1:9" x14ac:dyDescent="0.25">
      <c r="A88" s="9"/>
      <c r="B88" s="10" t="s">
        <v>16</v>
      </c>
      <c r="C88" s="16">
        <v>3673767</v>
      </c>
      <c r="D88" s="16">
        <v>0</v>
      </c>
      <c r="E88" s="19">
        <f t="shared" si="21"/>
        <v>3673767</v>
      </c>
      <c r="F88" s="16">
        <v>456190</v>
      </c>
      <c r="G88" s="16">
        <v>447526.5</v>
      </c>
      <c r="H88" s="19">
        <f t="shared" si="22"/>
        <v>3217577</v>
      </c>
      <c r="I88" s="26">
        <f t="shared" si="18"/>
        <v>8663.5</v>
      </c>
    </row>
    <row r="89" spans="1:9" x14ac:dyDescent="0.25">
      <c r="A89" s="9"/>
      <c r="B89" s="10" t="s">
        <v>17</v>
      </c>
      <c r="C89" s="16">
        <v>0</v>
      </c>
      <c r="D89" s="16">
        <v>0</v>
      </c>
      <c r="E89" s="19">
        <f t="shared" si="21"/>
        <v>0</v>
      </c>
      <c r="F89" s="16">
        <v>0</v>
      </c>
      <c r="G89" s="16">
        <v>0</v>
      </c>
      <c r="H89" s="19">
        <f t="shared" si="22"/>
        <v>0</v>
      </c>
      <c r="I89" s="25">
        <f t="shared" si="18"/>
        <v>0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5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5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5">
        <f t="shared" si="18"/>
        <v>0</v>
      </c>
    </row>
    <row r="93" spans="1:9" x14ac:dyDescent="0.25">
      <c r="A93" s="46" t="s">
        <v>21</v>
      </c>
      <c r="B93" s="47"/>
      <c r="C93" s="23">
        <f t="shared" ref="C93:H93" si="23">SUM(C94:C102)</f>
        <v>324284</v>
      </c>
      <c r="D93" s="23">
        <f t="shared" si="23"/>
        <v>71638.38</v>
      </c>
      <c r="E93" s="23">
        <f t="shared" si="23"/>
        <v>395922.38</v>
      </c>
      <c r="F93" s="23">
        <f t="shared" si="23"/>
        <v>70073.5</v>
      </c>
      <c r="G93" s="23">
        <f t="shared" si="23"/>
        <v>70073.5</v>
      </c>
      <c r="H93" s="23">
        <f t="shared" si="23"/>
        <v>325848.87999999995</v>
      </c>
      <c r="I93" s="25">
        <f t="shared" si="18"/>
        <v>0</v>
      </c>
    </row>
    <row r="94" spans="1:9" x14ac:dyDescent="0.25">
      <c r="A94" s="9"/>
      <c r="B94" s="10" t="s">
        <v>22</v>
      </c>
      <c r="C94" s="16">
        <v>88500</v>
      </c>
      <c r="D94" s="16">
        <v>36795.199999999997</v>
      </c>
      <c r="E94" s="19">
        <f t="shared" ref="E94:E102" si="24">SUM(C94,D94)</f>
        <v>125295.2</v>
      </c>
      <c r="F94" s="16">
        <v>36795.199999999997</v>
      </c>
      <c r="G94" s="16">
        <v>36795.199999999997</v>
      </c>
      <c r="H94" s="19">
        <f t="shared" si="22"/>
        <v>88500</v>
      </c>
      <c r="I94" s="25">
        <f t="shared" si="18"/>
        <v>0</v>
      </c>
    </row>
    <row r="95" spans="1:9" x14ac:dyDescent="0.25">
      <c r="A95" s="9"/>
      <c r="B95" s="10" t="s">
        <v>23</v>
      </c>
      <c r="C95" s="16">
        <v>101350</v>
      </c>
      <c r="D95" s="16">
        <v>0</v>
      </c>
      <c r="E95" s="19">
        <f t="shared" si="24"/>
        <v>101350</v>
      </c>
      <c r="F95" s="16">
        <v>16670.66</v>
      </c>
      <c r="G95" s="16">
        <v>16670.66</v>
      </c>
      <c r="H95" s="19">
        <f t="shared" si="22"/>
        <v>84679.34</v>
      </c>
      <c r="I95" s="25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5">
        <f t="shared" si="18"/>
        <v>0</v>
      </c>
    </row>
    <row r="97" spans="1:9" x14ac:dyDescent="0.25">
      <c r="A97" s="9"/>
      <c r="B97" s="10" t="s">
        <v>25</v>
      </c>
      <c r="C97" s="16">
        <v>91548</v>
      </c>
      <c r="D97" s="16">
        <v>0</v>
      </c>
      <c r="E97" s="19">
        <f t="shared" si="24"/>
        <v>91548</v>
      </c>
      <c r="F97" s="16">
        <v>4672</v>
      </c>
      <c r="G97" s="16">
        <v>4672</v>
      </c>
      <c r="H97" s="19">
        <f t="shared" si="22"/>
        <v>86876</v>
      </c>
      <c r="I97" s="25">
        <f t="shared" si="18"/>
        <v>0</v>
      </c>
    </row>
    <row r="98" spans="1:9" x14ac:dyDescent="0.25">
      <c r="A98" s="9"/>
      <c r="B98" s="10" t="s">
        <v>26</v>
      </c>
      <c r="C98" s="16">
        <v>31439</v>
      </c>
      <c r="D98" s="16">
        <v>0</v>
      </c>
      <c r="E98" s="19">
        <f t="shared" si="24"/>
        <v>31439</v>
      </c>
      <c r="F98" s="16">
        <v>2122.5</v>
      </c>
      <c r="G98" s="16">
        <v>2122.5</v>
      </c>
      <c r="H98" s="19">
        <f t="shared" si="22"/>
        <v>29316.5</v>
      </c>
      <c r="I98" s="25">
        <f t="shared" si="18"/>
        <v>0</v>
      </c>
    </row>
    <row r="99" spans="1:9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5">
        <f t="shared" si="18"/>
        <v>0</v>
      </c>
    </row>
    <row r="100" spans="1:9" x14ac:dyDescent="0.25">
      <c r="A100" s="9"/>
      <c r="B100" s="10" t="s">
        <v>28</v>
      </c>
      <c r="C100" s="16">
        <v>4000</v>
      </c>
      <c r="D100" s="16">
        <v>0</v>
      </c>
      <c r="E100" s="19">
        <f t="shared" si="24"/>
        <v>4000</v>
      </c>
      <c r="F100" s="16">
        <v>0</v>
      </c>
      <c r="G100" s="16">
        <v>0</v>
      </c>
      <c r="H100" s="19">
        <f t="shared" si="22"/>
        <v>4000</v>
      </c>
      <c r="I100" s="25">
        <f t="shared" si="18"/>
        <v>0</v>
      </c>
    </row>
    <row r="101" spans="1:9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5">
        <f t="shared" si="18"/>
        <v>0</v>
      </c>
    </row>
    <row r="102" spans="1:9" x14ac:dyDescent="0.25">
      <c r="A102" s="9"/>
      <c r="B102" s="10" t="s">
        <v>30</v>
      </c>
      <c r="C102" s="16">
        <v>7447</v>
      </c>
      <c r="D102" s="16">
        <v>34843.18</v>
      </c>
      <c r="E102" s="19">
        <f t="shared" si="24"/>
        <v>42290.18</v>
      </c>
      <c r="F102" s="16">
        <v>9813.14</v>
      </c>
      <c r="G102" s="16">
        <v>9813.14</v>
      </c>
      <c r="H102" s="19">
        <f t="shared" si="22"/>
        <v>32477.040000000001</v>
      </c>
      <c r="I102" s="25">
        <f t="shared" si="18"/>
        <v>0</v>
      </c>
    </row>
    <row r="103" spans="1:9" x14ac:dyDescent="0.25">
      <c r="A103" s="46" t="s">
        <v>31</v>
      </c>
      <c r="B103" s="47"/>
      <c r="C103" s="23">
        <f t="shared" ref="C103:H103" si="25">SUM(C104:C112)</f>
        <v>2302649</v>
      </c>
      <c r="D103" s="23">
        <f t="shared" si="25"/>
        <v>185342.09</v>
      </c>
      <c r="E103" s="23">
        <f t="shared" si="25"/>
        <v>2487991.09</v>
      </c>
      <c r="F103" s="23">
        <f t="shared" si="25"/>
        <v>388391.39</v>
      </c>
      <c r="G103" s="23">
        <f t="shared" si="25"/>
        <v>388391.39</v>
      </c>
      <c r="H103" s="23">
        <f t="shared" si="25"/>
        <v>2099599.7000000002</v>
      </c>
      <c r="I103" s="25">
        <f t="shared" si="18"/>
        <v>0</v>
      </c>
    </row>
    <row r="104" spans="1:9" x14ac:dyDescent="0.25">
      <c r="A104" s="9"/>
      <c r="B104" s="10" t="s">
        <v>32</v>
      </c>
      <c r="C104" s="16">
        <v>10000</v>
      </c>
      <c r="D104" s="16">
        <v>0</v>
      </c>
      <c r="E104" s="19">
        <f>SUM(C104,D104)</f>
        <v>10000</v>
      </c>
      <c r="F104" s="16">
        <v>0</v>
      </c>
      <c r="G104" s="16">
        <v>0</v>
      </c>
      <c r="H104" s="19">
        <f>SUM(E104-F104)</f>
        <v>10000</v>
      </c>
      <c r="I104" s="25">
        <f t="shared" si="18"/>
        <v>0</v>
      </c>
    </row>
    <row r="105" spans="1:9" x14ac:dyDescent="0.25">
      <c r="A105" s="9"/>
      <c r="B105" s="10" t="s">
        <v>33</v>
      </c>
      <c r="C105" s="16">
        <v>57950</v>
      </c>
      <c r="D105" s="16">
        <v>245.19</v>
      </c>
      <c r="E105" s="19">
        <f t="shared" ref="E105:E112" si="26">SUM(C105,D105)</f>
        <v>58195.19</v>
      </c>
      <c r="F105" s="16">
        <v>18116.509999999998</v>
      </c>
      <c r="G105" s="16">
        <v>18116.509999999998</v>
      </c>
      <c r="H105" s="19">
        <f t="shared" ref="H105:H132" si="27">SUM(E105-F105)</f>
        <v>40078.680000000008</v>
      </c>
      <c r="I105" s="25">
        <f t="shared" si="18"/>
        <v>0</v>
      </c>
    </row>
    <row r="106" spans="1:9" x14ac:dyDescent="0.25">
      <c r="A106" s="9"/>
      <c r="B106" s="10" t="s">
        <v>34</v>
      </c>
      <c r="C106" s="16">
        <v>848228</v>
      </c>
      <c r="D106" s="16">
        <v>136954.81</v>
      </c>
      <c r="E106" s="19">
        <f t="shared" si="26"/>
        <v>985182.81</v>
      </c>
      <c r="F106" s="16">
        <v>256632.29</v>
      </c>
      <c r="G106" s="16">
        <v>256632.29</v>
      </c>
      <c r="H106" s="19">
        <f t="shared" si="27"/>
        <v>728550.52</v>
      </c>
      <c r="I106" s="25">
        <f t="shared" si="18"/>
        <v>0</v>
      </c>
    </row>
    <row r="107" spans="1:9" x14ac:dyDescent="0.25">
      <c r="A107" s="9"/>
      <c r="B107" s="10" t="s">
        <v>35</v>
      </c>
      <c r="C107" s="16">
        <v>605250</v>
      </c>
      <c r="D107" s="16">
        <v>0</v>
      </c>
      <c r="E107" s="19">
        <f t="shared" si="26"/>
        <v>605250</v>
      </c>
      <c r="F107" s="16">
        <v>41258.370000000003</v>
      </c>
      <c r="G107" s="16">
        <v>41258.370000000003</v>
      </c>
      <c r="H107" s="19">
        <f t="shared" si="27"/>
        <v>563991.63</v>
      </c>
      <c r="I107" s="25">
        <f t="shared" si="18"/>
        <v>0</v>
      </c>
    </row>
    <row r="108" spans="1:9" x14ac:dyDescent="0.25">
      <c r="A108" s="9"/>
      <c r="B108" s="10" t="s">
        <v>36</v>
      </c>
      <c r="C108" s="16">
        <v>0</v>
      </c>
      <c r="D108" s="16">
        <v>0</v>
      </c>
      <c r="E108" s="19">
        <f t="shared" si="26"/>
        <v>0</v>
      </c>
      <c r="F108" s="16">
        <v>0</v>
      </c>
      <c r="G108" s="16">
        <v>0</v>
      </c>
      <c r="H108" s="19">
        <f t="shared" si="27"/>
        <v>0</v>
      </c>
      <c r="I108" s="25">
        <f t="shared" si="18"/>
        <v>0</v>
      </c>
    </row>
    <row r="109" spans="1:9" x14ac:dyDescent="0.25">
      <c r="A109" s="9"/>
      <c r="B109" s="10" t="s">
        <v>37</v>
      </c>
      <c r="C109" s="16">
        <v>184025</v>
      </c>
      <c r="D109" s="16">
        <v>1351.09</v>
      </c>
      <c r="E109" s="19">
        <f t="shared" si="26"/>
        <v>185376.09</v>
      </c>
      <c r="F109" s="16">
        <v>3874.09</v>
      </c>
      <c r="G109" s="16">
        <v>3874.09</v>
      </c>
      <c r="H109" s="19">
        <f t="shared" si="27"/>
        <v>181502</v>
      </c>
      <c r="I109" s="25">
        <f t="shared" si="18"/>
        <v>0</v>
      </c>
    </row>
    <row r="110" spans="1:9" x14ac:dyDescent="0.25">
      <c r="A110" s="9"/>
      <c r="B110" s="10" t="s">
        <v>38</v>
      </c>
      <c r="C110" s="16">
        <v>319566</v>
      </c>
      <c r="D110" s="16">
        <v>0</v>
      </c>
      <c r="E110" s="19">
        <f t="shared" si="26"/>
        <v>319566</v>
      </c>
      <c r="F110" s="16">
        <v>13297.73</v>
      </c>
      <c r="G110" s="16">
        <v>13297.73</v>
      </c>
      <c r="H110" s="19">
        <f t="shared" si="27"/>
        <v>306268.27</v>
      </c>
      <c r="I110" s="25">
        <f t="shared" si="18"/>
        <v>0</v>
      </c>
    </row>
    <row r="111" spans="1:9" x14ac:dyDescent="0.25">
      <c r="A111" s="9"/>
      <c r="B111" s="10" t="s">
        <v>39</v>
      </c>
      <c r="C111" s="16">
        <v>276686</v>
      </c>
      <c r="D111" s="16">
        <v>46791</v>
      </c>
      <c r="E111" s="19">
        <f t="shared" si="26"/>
        <v>323477</v>
      </c>
      <c r="F111" s="16">
        <v>55212.4</v>
      </c>
      <c r="G111" s="16">
        <v>55212.4</v>
      </c>
      <c r="H111" s="19">
        <f t="shared" si="27"/>
        <v>268264.59999999998</v>
      </c>
      <c r="I111" s="25">
        <f t="shared" si="18"/>
        <v>0</v>
      </c>
    </row>
    <row r="112" spans="1:9" x14ac:dyDescent="0.25">
      <c r="A112" s="9"/>
      <c r="B112" s="10" t="s">
        <v>40</v>
      </c>
      <c r="C112" s="16">
        <v>944</v>
      </c>
      <c r="D112" s="16">
        <v>0</v>
      </c>
      <c r="E112" s="19">
        <f t="shared" si="26"/>
        <v>944</v>
      </c>
      <c r="F112" s="16">
        <v>0</v>
      </c>
      <c r="G112" s="16">
        <v>0</v>
      </c>
      <c r="H112" s="19">
        <f t="shared" si="27"/>
        <v>944</v>
      </c>
      <c r="I112" s="25">
        <f t="shared" si="18"/>
        <v>0</v>
      </c>
    </row>
    <row r="113" spans="1:9" x14ac:dyDescent="0.25">
      <c r="A113" s="46" t="s">
        <v>41</v>
      </c>
      <c r="B113" s="47"/>
      <c r="C113" s="23">
        <f t="shared" ref="C113:H113" si="28">SUM(C114:C122)</f>
        <v>75000</v>
      </c>
      <c r="D113" s="23">
        <f t="shared" si="28"/>
        <v>26424.63</v>
      </c>
      <c r="E113" s="23">
        <f t="shared" si="28"/>
        <v>101424.63</v>
      </c>
      <c r="F113" s="23">
        <f t="shared" si="28"/>
        <v>27796.65</v>
      </c>
      <c r="G113" s="23">
        <f t="shared" si="28"/>
        <v>27796.65</v>
      </c>
      <c r="H113" s="23">
        <f t="shared" si="28"/>
        <v>73627.98000000001</v>
      </c>
      <c r="I113" s="25">
        <f t="shared" si="18"/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5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5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5">
        <f t="shared" si="18"/>
        <v>0</v>
      </c>
    </row>
    <row r="117" spans="1:9" x14ac:dyDescent="0.25">
      <c r="A117" s="9"/>
      <c r="B117" s="10" t="s">
        <v>45</v>
      </c>
      <c r="C117" s="16">
        <v>75000</v>
      </c>
      <c r="D117" s="16">
        <v>26424.63</v>
      </c>
      <c r="E117" s="19">
        <f t="shared" si="29"/>
        <v>101424.63</v>
      </c>
      <c r="F117" s="16">
        <v>27796.65</v>
      </c>
      <c r="G117" s="16">
        <v>27796.65</v>
      </c>
      <c r="H117" s="24">
        <f t="shared" si="27"/>
        <v>73627.98000000001</v>
      </c>
      <c r="I117" s="25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5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5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5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5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5">
        <f t="shared" si="18"/>
        <v>0</v>
      </c>
    </row>
    <row r="123" spans="1:9" x14ac:dyDescent="0.25">
      <c r="A123" s="46" t="s">
        <v>86</v>
      </c>
      <c r="B123" s="47"/>
      <c r="C123" s="23">
        <f t="shared" ref="C123:H123" si="30">SUM(C124:C132)</f>
        <v>0</v>
      </c>
      <c r="D123" s="23">
        <f t="shared" si="30"/>
        <v>321584.39</v>
      </c>
      <c r="E123" s="23">
        <f t="shared" si="30"/>
        <v>321584.39</v>
      </c>
      <c r="F123" s="23">
        <f t="shared" si="30"/>
        <v>162076.27000000002</v>
      </c>
      <c r="G123" s="23">
        <f t="shared" si="30"/>
        <v>162076.27000000002</v>
      </c>
      <c r="H123" s="23">
        <f t="shared" si="30"/>
        <v>159508.12</v>
      </c>
      <c r="I123" s="25">
        <f t="shared" si="18"/>
        <v>0</v>
      </c>
    </row>
    <row r="124" spans="1:9" x14ac:dyDescent="0.25">
      <c r="A124" s="9"/>
      <c r="B124" s="10" t="s">
        <v>52</v>
      </c>
      <c r="C124" s="16">
        <v>0</v>
      </c>
      <c r="D124" s="16">
        <v>265759.39</v>
      </c>
      <c r="E124" s="19">
        <f t="shared" ref="E124:E132" si="31">SUM(C124,D124)</f>
        <v>265759.39</v>
      </c>
      <c r="F124" s="16">
        <v>106251.27</v>
      </c>
      <c r="G124" s="16">
        <v>106251.27</v>
      </c>
      <c r="H124" s="24">
        <f t="shared" si="27"/>
        <v>159508.12</v>
      </c>
      <c r="I124" s="25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55825</v>
      </c>
      <c r="E125" s="19">
        <f t="shared" si="31"/>
        <v>55825</v>
      </c>
      <c r="F125" s="16">
        <v>55825</v>
      </c>
      <c r="G125" s="16">
        <v>55825</v>
      </c>
      <c r="H125" s="24">
        <f t="shared" si="27"/>
        <v>0</v>
      </c>
      <c r="I125" s="25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5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5">
        <f t="shared" si="18"/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5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5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5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</row>
    <row r="133" spans="1:9" x14ac:dyDescent="0.25">
      <c r="A133" s="46" t="s">
        <v>87</v>
      </c>
      <c r="B133" s="47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9" x14ac:dyDescent="0.25">
      <c r="A137" s="46" t="s">
        <v>65</v>
      </c>
      <c r="B137" s="47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</row>
    <row r="145" spans="1:8" x14ac:dyDescent="0.25">
      <c r="A145" s="46" t="s">
        <v>88</v>
      </c>
      <c r="B145" s="47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</row>
    <row r="149" spans="1:8" x14ac:dyDescent="0.25">
      <c r="A149" s="46" t="s">
        <v>77</v>
      </c>
      <c r="B149" s="47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6" t="s">
        <v>89</v>
      </c>
      <c r="B158" s="47"/>
      <c r="C158" s="23">
        <f t="shared" ref="C158:H158" si="38">SUM(C8,C83)</f>
        <v>73065631</v>
      </c>
      <c r="D158" s="23">
        <f t="shared" si="38"/>
        <v>904064.26</v>
      </c>
      <c r="E158" s="23">
        <f t="shared" si="38"/>
        <v>73969695.260000005</v>
      </c>
      <c r="F158" s="23">
        <f t="shared" si="38"/>
        <v>14401984.82</v>
      </c>
      <c r="G158" s="23">
        <f t="shared" si="38"/>
        <v>13875804.550000001</v>
      </c>
      <c r="H158" s="23">
        <f t="shared" si="38"/>
        <v>59567710.43999999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2020-10-14T18:15:37Z</dcterms:modified>
</cp:coreProperties>
</file>